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C:\Users\mmagbrj\Desktop\"/>
    </mc:Choice>
  </mc:AlternateContent>
  <xr:revisionPtr revIDLastSave="0" documentId="8_{0FF3C2DC-67A3-4216-AEBC-F91AD1FD8E32}" xr6:coauthVersionLast="34" xr6:coauthVersionMax="34" xr10:uidLastSave="{00000000-0000-0000-0000-000000000000}"/>
  <bookViews>
    <workbookView xWindow="0" yWindow="0" windowWidth="17820" windowHeight="11610" xr2:uid="{00000000-000D-0000-FFFF-FFFF00000000}"/>
  </bookViews>
  <sheets>
    <sheet name="Calc. Sheet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 s="1"/>
  <c r="I17" i="1" s="1"/>
  <c r="J17" i="1" s="1"/>
  <c r="K17" i="1" s="1"/>
  <c r="E16" i="1"/>
  <c r="E18" i="1"/>
  <c r="G18" i="1" s="1"/>
  <c r="H18" i="1" s="1"/>
  <c r="I18" i="1" s="1"/>
  <c r="J18" i="1" s="1"/>
  <c r="K18" i="1" s="1"/>
  <c r="F5" i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G16" i="1" l="1"/>
  <c r="H16" i="1" s="1"/>
  <c r="I16" i="1" s="1"/>
  <c r="J16" i="1" s="1"/>
  <c r="K16" i="1" s="1"/>
  <c r="E15" i="1"/>
  <c r="E14" i="1" s="1"/>
  <c r="E13" i="1" s="1"/>
  <c r="E19" i="1"/>
  <c r="G19" i="1" s="1"/>
  <c r="H19" i="1" s="1"/>
  <c r="I19" i="1" s="1"/>
  <c r="J19" i="1" s="1"/>
  <c r="K19" i="1" s="1"/>
  <c r="E20" i="1"/>
  <c r="G14" i="1"/>
  <c r="H14" i="1" s="1"/>
  <c r="I14" i="1" s="1"/>
  <c r="J14" i="1" s="1"/>
  <c r="K14" i="1" s="1"/>
  <c r="G15" i="1"/>
  <c r="H15" i="1" s="1"/>
  <c r="I15" i="1" s="1"/>
  <c r="J15" i="1" s="1"/>
  <c r="K15" i="1" s="1"/>
  <c r="E12" i="1" l="1"/>
  <c r="G13" i="1"/>
  <c r="H13" i="1" s="1"/>
  <c r="I13" i="1" s="1"/>
  <c r="J13" i="1" s="1"/>
  <c r="K13" i="1" s="1"/>
  <c r="E21" i="1"/>
  <c r="G20" i="1"/>
  <c r="H20" i="1" s="1"/>
  <c r="I20" i="1" s="1"/>
  <c r="J20" i="1" s="1"/>
  <c r="K20" i="1" s="1"/>
  <c r="E11" i="1" l="1"/>
  <c r="G12" i="1"/>
  <c r="H12" i="1" s="1"/>
  <c r="I12" i="1" s="1"/>
  <c r="J12" i="1" s="1"/>
  <c r="K12" i="1" s="1"/>
  <c r="E22" i="1"/>
  <c r="G21" i="1"/>
  <c r="H21" i="1" s="1"/>
  <c r="I21" i="1" s="1"/>
  <c r="J21" i="1" s="1"/>
  <c r="K21" i="1" s="1"/>
  <c r="E10" i="1" l="1"/>
  <c r="G11" i="1"/>
  <c r="H11" i="1" s="1"/>
  <c r="I11" i="1" s="1"/>
  <c r="J11" i="1" s="1"/>
  <c r="K11" i="1" s="1"/>
  <c r="E23" i="1"/>
  <c r="G22" i="1"/>
  <c r="H22" i="1" s="1"/>
  <c r="I22" i="1" s="1"/>
  <c r="J22" i="1" s="1"/>
  <c r="K22" i="1" s="1"/>
  <c r="E9" i="1" l="1"/>
  <c r="G10" i="1"/>
  <c r="H10" i="1" s="1"/>
  <c r="I10" i="1" s="1"/>
  <c r="J10" i="1" s="1"/>
  <c r="K10" i="1" s="1"/>
  <c r="E24" i="1"/>
  <c r="G23" i="1"/>
  <c r="H23" i="1" s="1"/>
  <c r="I23" i="1" s="1"/>
  <c r="J23" i="1" s="1"/>
  <c r="K23" i="1" s="1"/>
  <c r="E8" i="1" l="1"/>
  <c r="G9" i="1"/>
  <c r="H9" i="1" s="1"/>
  <c r="I9" i="1" s="1"/>
  <c r="J9" i="1" s="1"/>
  <c r="K9" i="1" s="1"/>
  <c r="E25" i="1"/>
  <c r="G24" i="1"/>
  <c r="H24" i="1" s="1"/>
  <c r="I24" i="1" s="1"/>
  <c r="J24" i="1" s="1"/>
  <c r="K24" i="1" s="1"/>
  <c r="E7" i="1" l="1"/>
  <c r="G8" i="1"/>
  <c r="H8" i="1" s="1"/>
  <c r="I8" i="1" s="1"/>
  <c r="J8" i="1" s="1"/>
  <c r="K8" i="1" s="1"/>
  <c r="E26" i="1"/>
  <c r="G25" i="1"/>
  <c r="H25" i="1" s="1"/>
  <c r="I25" i="1" s="1"/>
  <c r="J25" i="1" s="1"/>
  <c r="K25" i="1" s="1"/>
  <c r="E6" i="1" l="1"/>
  <c r="G7" i="1"/>
  <c r="H7" i="1" s="1"/>
  <c r="I7" i="1" s="1"/>
  <c r="J7" i="1" s="1"/>
  <c r="K7" i="1" s="1"/>
  <c r="E27" i="1"/>
  <c r="G26" i="1"/>
  <c r="H26" i="1" s="1"/>
  <c r="I26" i="1" s="1"/>
  <c r="J26" i="1" s="1"/>
  <c r="K26" i="1" s="1"/>
  <c r="E5" i="1" l="1"/>
  <c r="G6" i="1"/>
  <c r="H6" i="1" s="1"/>
  <c r="I6" i="1" s="1"/>
  <c r="J6" i="1" s="1"/>
  <c r="K6" i="1" s="1"/>
  <c r="E28" i="1"/>
  <c r="G27" i="1"/>
  <c r="H27" i="1" s="1"/>
  <c r="I27" i="1" s="1"/>
  <c r="J27" i="1" s="1"/>
  <c r="K27" i="1" s="1"/>
  <c r="E4" i="1" l="1"/>
  <c r="G4" i="1" s="1"/>
  <c r="H4" i="1" s="1"/>
  <c r="I4" i="1" s="1"/>
  <c r="J4" i="1" s="1"/>
  <c r="K4" i="1" s="1"/>
  <c r="G5" i="1"/>
  <c r="H5" i="1" s="1"/>
  <c r="I5" i="1" s="1"/>
  <c r="J5" i="1" s="1"/>
  <c r="K5" i="1" s="1"/>
  <c r="E29" i="1"/>
  <c r="G28" i="1"/>
  <c r="H28" i="1" s="1"/>
  <c r="I28" i="1" s="1"/>
  <c r="J28" i="1" s="1"/>
  <c r="K28" i="1" s="1"/>
  <c r="E30" i="1" l="1"/>
  <c r="G29" i="1"/>
  <c r="H29" i="1" s="1"/>
  <c r="I29" i="1" s="1"/>
  <c r="J29" i="1" s="1"/>
  <c r="K29" i="1" s="1"/>
  <c r="E31" i="1" l="1"/>
  <c r="G30" i="1"/>
  <c r="H30" i="1" s="1"/>
  <c r="I30" i="1" s="1"/>
  <c r="J30" i="1" s="1"/>
  <c r="K30" i="1" s="1"/>
  <c r="E32" i="1" l="1"/>
  <c r="G31" i="1"/>
  <c r="H31" i="1" s="1"/>
  <c r="I31" i="1" s="1"/>
  <c r="J31" i="1" s="1"/>
  <c r="K31" i="1" s="1"/>
  <c r="E33" i="1" l="1"/>
  <c r="G32" i="1"/>
  <c r="H32" i="1" s="1"/>
  <c r="I32" i="1" s="1"/>
  <c r="J32" i="1" s="1"/>
  <c r="K32" i="1" s="1"/>
  <c r="E34" i="1" l="1"/>
  <c r="G33" i="1"/>
  <c r="H33" i="1" s="1"/>
  <c r="I33" i="1" s="1"/>
  <c r="J33" i="1" s="1"/>
  <c r="K33" i="1" s="1"/>
  <c r="E35" i="1" l="1"/>
  <c r="G34" i="1"/>
  <c r="H34" i="1" s="1"/>
  <c r="I34" i="1" s="1"/>
  <c r="J34" i="1" s="1"/>
  <c r="K34" i="1" s="1"/>
  <c r="E36" i="1" l="1"/>
  <c r="G35" i="1"/>
  <c r="H35" i="1" s="1"/>
  <c r="I35" i="1" s="1"/>
  <c r="J35" i="1" s="1"/>
  <c r="K35" i="1" s="1"/>
  <c r="G36" i="1" l="1"/>
  <c r="H36" i="1" s="1"/>
  <c r="I36" i="1" s="1"/>
  <c r="J36" i="1" s="1"/>
  <c r="K36" i="1" s="1"/>
  <c r="E37" i="1"/>
  <c r="E38" i="1" l="1"/>
  <c r="G37" i="1"/>
  <c r="H37" i="1" s="1"/>
  <c r="I37" i="1" s="1"/>
  <c r="J37" i="1" s="1"/>
  <c r="K37" i="1" s="1"/>
  <c r="E39" i="1" l="1"/>
  <c r="G38" i="1"/>
  <c r="H38" i="1" s="1"/>
  <c r="I38" i="1" s="1"/>
  <c r="J38" i="1" s="1"/>
  <c r="K38" i="1" s="1"/>
  <c r="E40" i="1" l="1"/>
  <c r="G39" i="1"/>
  <c r="H39" i="1" s="1"/>
  <c r="I39" i="1" s="1"/>
  <c r="J39" i="1" s="1"/>
  <c r="K39" i="1" s="1"/>
  <c r="E41" i="1" l="1"/>
  <c r="G40" i="1"/>
  <c r="H40" i="1" s="1"/>
  <c r="I40" i="1" s="1"/>
  <c r="J40" i="1" s="1"/>
  <c r="K40" i="1" s="1"/>
  <c r="E42" i="1" l="1"/>
  <c r="G42" i="1" s="1"/>
  <c r="H42" i="1" s="1"/>
  <c r="I42" i="1" s="1"/>
  <c r="J42" i="1" s="1"/>
  <c r="K42" i="1" s="1"/>
  <c r="G41" i="1"/>
  <c r="H41" i="1" s="1"/>
  <c r="I41" i="1" s="1"/>
  <c r="J41" i="1" s="1"/>
  <c r="K41" i="1" s="1"/>
</calcChain>
</file>

<file path=xl/sharedStrings.xml><?xml version="1.0" encoding="utf-8"?>
<sst xmlns="http://schemas.openxmlformats.org/spreadsheetml/2006/main" count="17" uniqueCount="17">
  <si>
    <t>T [°C]</t>
  </si>
  <si>
    <t>T [°K]</t>
  </si>
  <si>
    <t>beta</t>
  </si>
  <si>
    <t>Calculate the Resistance of an NTC at different Temperatures</t>
  </si>
  <si>
    <t xml:space="preserve">beta range max. </t>
  </si>
  <si>
    <t>beta range min.</t>
  </si>
  <si>
    <t xml:space="preserve">Enter the yellow values and read values from the table. Note: For large temperature deltas form beta min and max the calculatation is not very precise. </t>
  </si>
  <si>
    <t>VCC [V]</t>
  </si>
  <si>
    <r>
      <t>R</t>
    </r>
    <r>
      <rPr>
        <b/>
        <vertAlign val="subscript"/>
        <sz val="11"/>
        <color theme="1"/>
        <rFont val="Calibri"/>
        <family val="2"/>
        <scheme val="minor"/>
      </rPr>
      <t>NTC</t>
    </r>
    <r>
      <rPr>
        <b/>
        <sz val="11"/>
        <color theme="1"/>
        <rFont val="Calibri"/>
        <family val="2"/>
        <scheme val="minor"/>
      </rPr>
      <t xml:space="preserve"> 25 [Ohm]</t>
    </r>
  </si>
  <si>
    <t>Dissipation factor D [mW/K]</t>
  </si>
  <si>
    <t>Pull-Up Resistance [Ohm]</t>
  </si>
  <si>
    <r>
      <t>R</t>
    </r>
    <r>
      <rPr>
        <vertAlign val="subscript"/>
        <sz val="11"/>
        <color theme="1"/>
        <rFont val="Calibri"/>
        <family val="2"/>
        <scheme val="minor"/>
      </rPr>
      <t>NTC</t>
    </r>
    <r>
      <rPr>
        <sz val="11"/>
        <color theme="1"/>
        <rFont val="Calibri"/>
        <family val="2"/>
        <scheme val="minor"/>
      </rPr>
      <t>[Ohm]</t>
    </r>
  </si>
  <si>
    <r>
      <t>I</t>
    </r>
    <r>
      <rPr>
        <vertAlign val="subscript"/>
        <sz val="11"/>
        <color theme="1"/>
        <rFont val="Calibri"/>
        <family val="2"/>
        <scheme val="minor"/>
      </rPr>
      <t>NTC</t>
    </r>
    <r>
      <rPr>
        <sz val="11"/>
        <color theme="1"/>
        <rFont val="Calibri"/>
        <family val="2"/>
        <scheme val="minor"/>
      </rPr>
      <t xml:space="preserve"> [mA]</t>
    </r>
  </si>
  <si>
    <r>
      <t>U</t>
    </r>
    <r>
      <rPr>
        <vertAlign val="subscript"/>
        <sz val="11"/>
        <color theme="1"/>
        <rFont val="Calibri"/>
        <family val="2"/>
        <scheme val="minor"/>
      </rPr>
      <t>NTC</t>
    </r>
    <r>
      <rPr>
        <sz val="11"/>
        <color theme="1"/>
        <rFont val="Calibri"/>
        <family val="2"/>
        <scheme val="minor"/>
      </rPr>
      <t xml:space="preserve"> [V]</t>
    </r>
  </si>
  <si>
    <r>
      <t>P</t>
    </r>
    <r>
      <rPr>
        <vertAlign val="subscript"/>
        <sz val="11"/>
        <color theme="1"/>
        <rFont val="Calibri"/>
        <family val="2"/>
        <scheme val="minor"/>
      </rPr>
      <t xml:space="preserve">NTC </t>
    </r>
    <r>
      <rPr>
        <sz val="11"/>
        <color theme="1"/>
        <rFont val="Calibri"/>
        <family val="2"/>
        <scheme val="minor"/>
      </rPr>
      <t>[mW]</t>
    </r>
  </si>
  <si>
    <t>Connection example:</t>
  </si>
  <si>
    <r>
      <t>Warming due to I</t>
    </r>
    <r>
      <rPr>
        <vertAlign val="subscript"/>
        <sz val="11"/>
        <color theme="1"/>
        <rFont val="Calibri"/>
        <family val="2"/>
        <scheme val="minor"/>
      </rPr>
      <t xml:space="preserve">NTC </t>
    </r>
    <r>
      <rPr>
        <sz val="11"/>
        <color theme="1"/>
        <rFont val="Calibri"/>
        <family val="2"/>
        <scheme val="minor"/>
      </rPr>
      <t>[°K]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</si>
</sst>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2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4" fontId="0" fillId="0" borderId="0" xfId="0" applyNumberFormat="1"/>
    <xf numFmtId="4" fontId="0" fillId="2" borderId="0" xfId="0" applyNumberFormat="1" applyFill="1" applyAlignment="1">
      <alignment horizontal="left" vertical="center"/>
    </xf>
    <xf numFmtId="4" fontId="0" fillId="0" borderId="1" xfId="0" applyNumberFormat="1" applyBorder="1" applyAlignment="1">
      <alignment horizontal="center" vertical="center"/>
    </xf>
    <xf numFmtId="0" fontId="2" fillId="0" borderId="0" xfId="0" applyFont="1"/>
    <xf numFmtId="3" fontId="1" fillId="3" borderId="4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Alignment="1">
      <alignment horizontal="left" vertical="center" wrapText="1"/>
    </xf>
    <xf numFmtId="0" fontId="1" fillId="2" borderId="0" xfId="0" applyNumberFormat="1" applyFont="1" applyFill="1" applyAlignment="1">
      <alignment horizontal="center" vertical="center" wrapText="1"/>
    </xf>
    <xf numFmtId="4" fontId="0" fillId="0" borderId="0" xfId="0" applyNumberForma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4" fontId="1" fillId="3" borderId="3" xfId="0" applyNumberFormat="1" applyFont="1" applyFill="1" applyBorder="1" applyAlignment="1">
      <alignment horizontal="center" vertical="center"/>
    </xf>
    <xf numFmtId="3" fontId="1" fillId="3" borderId="5" xfId="0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wrapText="1"/>
    </xf>
    <xf numFmtId="0" fontId="0" fillId="0" borderId="0" xfId="0" applyFill="1"/>
  </cellXfs>
  <cellStyles count="1">
    <cellStyle name="Standard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Resistance NTC (T)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'Calc. Sheet'!$G$3</c:f>
              <c:strCache>
                <c:ptCount val="1"/>
                <c:pt idx="0">
                  <c:v>RNTC[Ohm]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'Calc. Sheet'!$F$4:$F$42</c:f>
              <c:numCache>
                <c:formatCode>General</c:formatCode>
                <c:ptCount val="39"/>
                <c:pt idx="0">
                  <c:v>-40</c:v>
                </c:pt>
                <c:pt idx="1">
                  <c:v>-35</c:v>
                </c:pt>
                <c:pt idx="2">
                  <c:v>-30</c:v>
                </c:pt>
                <c:pt idx="3">
                  <c:v>-25</c:v>
                </c:pt>
                <c:pt idx="4">
                  <c:v>-20</c:v>
                </c:pt>
                <c:pt idx="5">
                  <c:v>-15</c:v>
                </c:pt>
                <c:pt idx="6">
                  <c:v>-10</c:v>
                </c:pt>
                <c:pt idx="7">
                  <c:v>-5</c:v>
                </c:pt>
                <c:pt idx="8">
                  <c:v>0</c:v>
                </c:pt>
                <c:pt idx="9">
                  <c:v>5</c:v>
                </c:pt>
                <c:pt idx="10">
                  <c:v>10</c:v>
                </c:pt>
                <c:pt idx="11">
                  <c:v>15</c:v>
                </c:pt>
                <c:pt idx="12">
                  <c:v>20</c:v>
                </c:pt>
                <c:pt idx="13">
                  <c:v>25</c:v>
                </c:pt>
                <c:pt idx="14">
                  <c:v>30</c:v>
                </c:pt>
                <c:pt idx="15">
                  <c:v>35</c:v>
                </c:pt>
                <c:pt idx="16">
                  <c:v>40</c:v>
                </c:pt>
                <c:pt idx="17">
                  <c:v>45</c:v>
                </c:pt>
                <c:pt idx="18">
                  <c:v>50</c:v>
                </c:pt>
                <c:pt idx="19">
                  <c:v>55</c:v>
                </c:pt>
                <c:pt idx="20">
                  <c:v>60</c:v>
                </c:pt>
                <c:pt idx="21">
                  <c:v>65</c:v>
                </c:pt>
                <c:pt idx="22">
                  <c:v>70</c:v>
                </c:pt>
                <c:pt idx="23">
                  <c:v>75</c:v>
                </c:pt>
                <c:pt idx="24">
                  <c:v>80</c:v>
                </c:pt>
                <c:pt idx="25">
                  <c:v>85</c:v>
                </c:pt>
                <c:pt idx="26">
                  <c:v>90</c:v>
                </c:pt>
                <c:pt idx="27">
                  <c:v>95</c:v>
                </c:pt>
                <c:pt idx="28">
                  <c:v>100</c:v>
                </c:pt>
                <c:pt idx="29">
                  <c:v>105</c:v>
                </c:pt>
                <c:pt idx="30">
                  <c:v>110</c:v>
                </c:pt>
                <c:pt idx="31">
                  <c:v>115</c:v>
                </c:pt>
                <c:pt idx="32">
                  <c:v>120</c:v>
                </c:pt>
                <c:pt idx="33">
                  <c:v>125</c:v>
                </c:pt>
                <c:pt idx="34">
                  <c:v>130</c:v>
                </c:pt>
                <c:pt idx="35">
                  <c:v>135</c:v>
                </c:pt>
                <c:pt idx="36">
                  <c:v>140</c:v>
                </c:pt>
                <c:pt idx="37">
                  <c:v>145</c:v>
                </c:pt>
                <c:pt idx="38">
                  <c:v>150</c:v>
                </c:pt>
              </c:numCache>
            </c:numRef>
          </c:xVal>
          <c:yVal>
            <c:numRef>
              <c:f>'Calc. Sheet'!$G$4:$G$42</c:f>
              <c:numCache>
                <c:formatCode>#,##0.00</c:formatCode>
                <c:ptCount val="39"/>
                <c:pt idx="0">
                  <c:v>261379.10810929941</c:v>
                </c:pt>
                <c:pt idx="1">
                  <c:v>190889.96664695433</c:v>
                </c:pt>
                <c:pt idx="2">
                  <c:v>141224.0454834573</c:v>
                </c:pt>
                <c:pt idx="3">
                  <c:v>105756.77527404635</c:v>
                </c:pt>
                <c:pt idx="4">
                  <c:v>80106.776243230313</c:v>
                </c:pt>
                <c:pt idx="5">
                  <c:v>61334.315180760699</c:v>
                </c:pt>
                <c:pt idx="6">
                  <c:v>47439.993036078173</c:v>
                </c:pt>
                <c:pt idx="7">
                  <c:v>37046.401547950365</c:v>
                </c:pt>
                <c:pt idx="8">
                  <c:v>29193.038277787306</c:v>
                </c:pt>
                <c:pt idx="9">
                  <c:v>23202.371787983207</c:v>
                </c:pt>
                <c:pt idx="10">
                  <c:v>18591.234339241812</c:v>
                </c:pt>
                <c:pt idx="11">
                  <c:v>15011.477719012493</c:v>
                </c:pt>
                <c:pt idx="12">
                  <c:v>12209.761303736259</c:v>
                </c:pt>
                <c:pt idx="13">
                  <c:v>10000</c:v>
                </c:pt>
                <c:pt idx="14">
                  <c:v>8244.2856938551231</c:v>
                </c:pt>
                <c:pt idx="15">
                  <c:v>6839.5423875135493</c:v>
                </c:pt>
                <c:pt idx="16">
                  <c:v>5708.1016791555876</c:v>
                </c:pt>
                <c:pt idx="17">
                  <c:v>4790.985499911827</c:v>
                </c:pt>
                <c:pt idx="18">
                  <c:v>4043.0762296139801</c:v>
                </c:pt>
                <c:pt idx="19">
                  <c:v>3429.6146141358909</c:v>
                </c:pt>
                <c:pt idx="20">
                  <c:v>2923.6399695479049</c:v>
                </c:pt>
                <c:pt idx="21">
                  <c:v>2504.1046814741817</c:v>
                </c:pt>
                <c:pt idx="22">
                  <c:v>2154.4750942954865</c:v>
                </c:pt>
                <c:pt idx="23">
                  <c:v>1861.6859459206441</c:v>
                </c:pt>
                <c:pt idx="24">
                  <c:v>1615.3536832698564</c:v>
                </c:pt>
                <c:pt idx="25">
                  <c:v>1407.1806846833488</c:v>
                </c:pt>
                <c:pt idx="26">
                  <c:v>1230.5012223572637</c:v>
                </c:pt>
                <c:pt idx="27">
                  <c:v>1079.9333500804635</c:v>
                </c:pt>
                <c:pt idx="28">
                  <c:v>951.11045031730498</c:v>
                </c:pt>
                <c:pt idx="29">
                  <c:v>840.47305148878399</c:v>
                </c:pt>
                <c:pt idx="30">
                  <c:v>745.10651238273635</c:v>
                </c:pt>
                <c:pt idx="31">
                  <c:v>662.61380943120162</c:v>
                </c:pt>
                <c:pt idx="32">
                  <c:v>591.01533490277723</c:v>
                </c:pt>
                <c:pt idx="33">
                  <c:v>528.6695885133164</c:v>
                </c:pt>
                <c:pt idx="34">
                  <c:v>474.21011236437147</c:v>
                </c:pt>
                <c:pt idx="35">
                  <c:v>426.4951158741444</c:v>
                </c:pt>
                <c:pt idx="36">
                  <c:v>384.56706158657425</c:v>
                </c:pt>
                <c:pt idx="37">
                  <c:v>347.62010543715212</c:v>
                </c:pt>
                <c:pt idx="38">
                  <c:v>314.97375790700306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21-4396-ACC2-FC4DA4825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5714080"/>
        <c:axId val="275714640"/>
      </c:scatterChart>
      <c:valAx>
        <c:axId val="275714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75714640"/>
        <c:crosses val="autoZero"/>
        <c:crossBetween val="midCat"/>
      </c:valAx>
      <c:valAx>
        <c:axId val="2757146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 (Ohm)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75714080"/>
        <c:crossesAt val="-50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Resistance NTC (T)</a:t>
            </a:r>
            <a:br>
              <a:rPr lang="en-US"/>
            </a:br>
            <a:r>
              <a:rPr lang="en-US"/>
              <a:t>Lin - Log</a:t>
            </a:r>
          </a:p>
        </c:rich>
      </c:tx>
      <c:layout>
        <c:manualLayout>
          <c:xMode val="edge"/>
          <c:yMode val="edge"/>
          <c:x val="0.4022069943959708"/>
          <c:y val="2.2662889518413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'Calc. Sheet'!$G$3</c:f>
              <c:strCache>
                <c:ptCount val="1"/>
                <c:pt idx="0">
                  <c:v>RNTC[Ohm]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'Calc. Sheet'!$F$4:$F$42</c:f>
              <c:numCache>
                <c:formatCode>General</c:formatCode>
                <c:ptCount val="39"/>
                <c:pt idx="0">
                  <c:v>-40</c:v>
                </c:pt>
                <c:pt idx="1">
                  <c:v>-35</c:v>
                </c:pt>
                <c:pt idx="2">
                  <c:v>-30</c:v>
                </c:pt>
                <c:pt idx="3">
                  <c:v>-25</c:v>
                </c:pt>
                <c:pt idx="4">
                  <c:v>-20</c:v>
                </c:pt>
                <c:pt idx="5">
                  <c:v>-15</c:v>
                </c:pt>
                <c:pt idx="6">
                  <c:v>-10</c:v>
                </c:pt>
                <c:pt idx="7">
                  <c:v>-5</c:v>
                </c:pt>
                <c:pt idx="8">
                  <c:v>0</c:v>
                </c:pt>
                <c:pt idx="9">
                  <c:v>5</c:v>
                </c:pt>
                <c:pt idx="10">
                  <c:v>10</c:v>
                </c:pt>
                <c:pt idx="11">
                  <c:v>15</c:v>
                </c:pt>
                <c:pt idx="12">
                  <c:v>20</c:v>
                </c:pt>
                <c:pt idx="13">
                  <c:v>25</c:v>
                </c:pt>
                <c:pt idx="14">
                  <c:v>30</c:v>
                </c:pt>
                <c:pt idx="15">
                  <c:v>35</c:v>
                </c:pt>
                <c:pt idx="16">
                  <c:v>40</c:v>
                </c:pt>
                <c:pt idx="17">
                  <c:v>45</c:v>
                </c:pt>
                <c:pt idx="18">
                  <c:v>50</c:v>
                </c:pt>
                <c:pt idx="19">
                  <c:v>55</c:v>
                </c:pt>
                <c:pt idx="20">
                  <c:v>60</c:v>
                </c:pt>
                <c:pt idx="21">
                  <c:v>65</c:v>
                </c:pt>
                <c:pt idx="22">
                  <c:v>70</c:v>
                </c:pt>
                <c:pt idx="23">
                  <c:v>75</c:v>
                </c:pt>
                <c:pt idx="24">
                  <c:v>80</c:v>
                </c:pt>
                <c:pt idx="25">
                  <c:v>85</c:v>
                </c:pt>
                <c:pt idx="26">
                  <c:v>90</c:v>
                </c:pt>
                <c:pt idx="27">
                  <c:v>95</c:v>
                </c:pt>
                <c:pt idx="28">
                  <c:v>100</c:v>
                </c:pt>
                <c:pt idx="29">
                  <c:v>105</c:v>
                </c:pt>
                <c:pt idx="30">
                  <c:v>110</c:v>
                </c:pt>
                <c:pt idx="31">
                  <c:v>115</c:v>
                </c:pt>
                <c:pt idx="32">
                  <c:v>120</c:v>
                </c:pt>
                <c:pt idx="33">
                  <c:v>125</c:v>
                </c:pt>
                <c:pt idx="34">
                  <c:v>130</c:v>
                </c:pt>
                <c:pt idx="35">
                  <c:v>135</c:v>
                </c:pt>
                <c:pt idx="36">
                  <c:v>140</c:v>
                </c:pt>
                <c:pt idx="37">
                  <c:v>145</c:v>
                </c:pt>
                <c:pt idx="38">
                  <c:v>150</c:v>
                </c:pt>
              </c:numCache>
            </c:numRef>
          </c:xVal>
          <c:yVal>
            <c:numRef>
              <c:f>'Calc. Sheet'!$G$4:$G$42</c:f>
              <c:numCache>
                <c:formatCode>#,##0.00</c:formatCode>
                <c:ptCount val="39"/>
                <c:pt idx="0">
                  <c:v>261379.10810929941</c:v>
                </c:pt>
                <c:pt idx="1">
                  <c:v>190889.96664695433</c:v>
                </c:pt>
                <c:pt idx="2">
                  <c:v>141224.0454834573</c:v>
                </c:pt>
                <c:pt idx="3">
                  <c:v>105756.77527404635</c:v>
                </c:pt>
                <c:pt idx="4">
                  <c:v>80106.776243230313</c:v>
                </c:pt>
                <c:pt idx="5">
                  <c:v>61334.315180760699</c:v>
                </c:pt>
                <c:pt idx="6">
                  <c:v>47439.993036078173</c:v>
                </c:pt>
                <c:pt idx="7">
                  <c:v>37046.401547950365</c:v>
                </c:pt>
                <c:pt idx="8">
                  <c:v>29193.038277787306</c:v>
                </c:pt>
                <c:pt idx="9">
                  <c:v>23202.371787983207</c:v>
                </c:pt>
                <c:pt idx="10">
                  <c:v>18591.234339241812</c:v>
                </c:pt>
                <c:pt idx="11">
                  <c:v>15011.477719012493</c:v>
                </c:pt>
                <c:pt idx="12">
                  <c:v>12209.761303736259</c:v>
                </c:pt>
                <c:pt idx="13">
                  <c:v>10000</c:v>
                </c:pt>
                <c:pt idx="14">
                  <c:v>8244.2856938551231</c:v>
                </c:pt>
                <c:pt idx="15">
                  <c:v>6839.5423875135493</c:v>
                </c:pt>
                <c:pt idx="16">
                  <c:v>5708.1016791555876</c:v>
                </c:pt>
                <c:pt idx="17">
                  <c:v>4790.985499911827</c:v>
                </c:pt>
                <c:pt idx="18">
                  <c:v>4043.0762296139801</c:v>
                </c:pt>
                <c:pt idx="19">
                  <c:v>3429.6146141358909</c:v>
                </c:pt>
                <c:pt idx="20">
                  <c:v>2923.6399695479049</c:v>
                </c:pt>
                <c:pt idx="21">
                  <c:v>2504.1046814741817</c:v>
                </c:pt>
                <c:pt idx="22">
                  <c:v>2154.4750942954865</c:v>
                </c:pt>
                <c:pt idx="23">
                  <c:v>1861.6859459206441</c:v>
                </c:pt>
                <c:pt idx="24">
                  <c:v>1615.3536832698564</c:v>
                </c:pt>
                <c:pt idx="25">
                  <c:v>1407.1806846833488</c:v>
                </c:pt>
                <c:pt idx="26">
                  <c:v>1230.5012223572637</c:v>
                </c:pt>
                <c:pt idx="27">
                  <c:v>1079.9333500804635</c:v>
                </c:pt>
                <c:pt idx="28">
                  <c:v>951.11045031730498</c:v>
                </c:pt>
                <c:pt idx="29">
                  <c:v>840.47305148878399</c:v>
                </c:pt>
                <c:pt idx="30">
                  <c:v>745.10651238273635</c:v>
                </c:pt>
                <c:pt idx="31">
                  <c:v>662.61380943120162</c:v>
                </c:pt>
                <c:pt idx="32">
                  <c:v>591.01533490277723</c:v>
                </c:pt>
                <c:pt idx="33">
                  <c:v>528.6695885133164</c:v>
                </c:pt>
                <c:pt idx="34">
                  <c:v>474.21011236437147</c:v>
                </c:pt>
                <c:pt idx="35">
                  <c:v>426.4951158741444</c:v>
                </c:pt>
                <c:pt idx="36">
                  <c:v>384.56706158657425</c:v>
                </c:pt>
                <c:pt idx="37">
                  <c:v>347.62010543715212</c:v>
                </c:pt>
                <c:pt idx="38">
                  <c:v>314.97375790700306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5B-455F-9045-3FDB0CC51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5716880"/>
        <c:axId val="275717440"/>
      </c:scatterChart>
      <c:valAx>
        <c:axId val="275716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75717440"/>
        <c:crosses val="autoZero"/>
        <c:crossBetween val="midCat"/>
      </c:valAx>
      <c:valAx>
        <c:axId val="275717440"/>
        <c:scaling>
          <c:logBase val="10"/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 (Ohm)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75716880"/>
        <c:crossesAt val="-50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66804</xdr:colOff>
      <xdr:row>2</xdr:row>
      <xdr:rowOff>59565</xdr:rowOff>
    </xdr:from>
    <xdr:to>
      <xdr:col>15</xdr:col>
      <xdr:colOff>326780</xdr:colOff>
      <xdr:row>17</xdr:row>
      <xdr:rowOff>149772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66804</xdr:colOff>
      <xdr:row>18</xdr:row>
      <xdr:rowOff>83097</xdr:rowOff>
    </xdr:from>
    <xdr:to>
      <xdr:col>15</xdr:col>
      <xdr:colOff>326780</xdr:colOff>
      <xdr:row>36</xdr:row>
      <xdr:rowOff>16422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11206</xdr:colOff>
      <xdr:row>6</xdr:row>
      <xdr:rowOff>179295</xdr:rowOff>
    </xdr:from>
    <xdr:to>
      <xdr:col>3</xdr:col>
      <xdr:colOff>11206</xdr:colOff>
      <xdr:row>27</xdr:row>
      <xdr:rowOff>124733</xdr:rowOff>
    </xdr:to>
    <xdr:pic>
      <xdr:nvPicPr>
        <xdr:cNvPr id="28" name="Grafik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206" y="1882589"/>
          <a:ext cx="2846294" cy="3945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zoomScale="85" zoomScaleNormal="85" workbookViewId="0"/>
  </sheetViews>
  <sheetFormatPr baseColWidth="10" defaultRowHeight="15" x14ac:dyDescent="0.25"/>
  <cols>
    <col min="2" max="2" width="14.7109375" bestFit="1" customWidth="1"/>
    <col min="3" max="3" width="16.42578125" bestFit="1" customWidth="1"/>
    <col min="4" max="4" width="17.5703125" customWidth="1"/>
    <col min="5" max="5" width="24.28515625" bestFit="1" customWidth="1"/>
    <col min="6" max="6" width="24.28515625" customWidth="1"/>
    <col min="7" max="8" width="11.42578125" style="1"/>
    <col min="10" max="10" width="11.42578125" style="8"/>
    <col min="11" max="11" width="20.28515625" bestFit="1" customWidth="1"/>
    <col min="12" max="12" width="14.85546875" bestFit="1" customWidth="1"/>
    <col min="16" max="16" width="14.85546875" bestFit="1" customWidth="1"/>
  </cols>
  <sheetData>
    <row r="1" spans="1:11" ht="26.25" x14ac:dyDescent="0.4">
      <c r="A1" s="11" t="s">
        <v>3</v>
      </c>
    </row>
    <row r="2" spans="1:11" x14ac:dyDescent="0.25">
      <c r="A2" t="s">
        <v>6</v>
      </c>
    </row>
    <row r="3" spans="1:11" ht="18" x14ac:dyDescent="0.25">
      <c r="A3" s="6" t="s">
        <v>2</v>
      </c>
      <c r="B3" s="6" t="s">
        <v>5</v>
      </c>
      <c r="C3" s="6" t="s">
        <v>4</v>
      </c>
      <c r="D3" s="6" t="s">
        <v>8</v>
      </c>
      <c r="E3" s="7" t="s">
        <v>1</v>
      </c>
      <c r="F3" s="7" t="s">
        <v>0</v>
      </c>
      <c r="G3" s="9" t="s">
        <v>11</v>
      </c>
      <c r="H3" s="9" t="s">
        <v>13</v>
      </c>
      <c r="I3" s="7" t="s">
        <v>12</v>
      </c>
      <c r="J3" s="7" t="s">
        <v>14</v>
      </c>
      <c r="K3" s="7" t="s">
        <v>16</v>
      </c>
    </row>
    <row r="4" spans="1:11" x14ac:dyDescent="0.25">
      <c r="A4" s="4">
        <v>3490</v>
      </c>
      <c r="B4" s="5">
        <v>25</v>
      </c>
      <c r="C4" s="5">
        <v>85</v>
      </c>
      <c r="D4" s="12">
        <v>10000</v>
      </c>
      <c r="E4" s="2">
        <f t="shared" ref="E4:E15" si="0">E5-5</f>
        <v>233.14999999999998</v>
      </c>
      <c r="F4" s="3">
        <v>-40</v>
      </c>
      <c r="G4" s="10">
        <f t="shared" ref="G4:G16" si="1">$G$17*EXP($A$4*(1/E4-1/$E$17))</f>
        <v>261379.10810929941</v>
      </c>
      <c r="H4" s="15">
        <f>$C$7*G4/(G4+$B$7)</f>
        <v>4.911680401490421</v>
      </c>
      <c r="I4" s="16">
        <f>H4/(G4)*1000</f>
        <v>1.8791403938208141E-2</v>
      </c>
      <c r="J4" s="16">
        <f>I4^2*G4/1000</f>
        <v>9.2297370439786836E-2</v>
      </c>
      <c r="K4" s="16">
        <f>J4/$A$7</f>
        <v>4.6148685219893418E-2</v>
      </c>
    </row>
    <row r="5" spans="1:11" x14ac:dyDescent="0.25">
      <c r="A5" t="s">
        <v>15</v>
      </c>
      <c r="E5" s="3">
        <f t="shared" si="0"/>
        <v>238.14999999999998</v>
      </c>
      <c r="F5" s="3">
        <f>F4+5</f>
        <v>-35</v>
      </c>
      <c r="G5" s="10">
        <f t="shared" si="1"/>
        <v>190889.96664695433</v>
      </c>
      <c r="H5" s="15">
        <f t="shared" ref="H5:H42" si="2">$C$7*G5/(G5+$B$7)</f>
        <v>4.8798506876254129</v>
      </c>
      <c r="I5" s="16">
        <f t="shared" ref="I5:I42" si="3">H5/(G5)*1000</f>
        <v>2.5563683483954713E-2</v>
      </c>
      <c r="J5" s="16">
        <f t="shared" ref="J5:J42" si="4">I5^2*G5/1000</f>
        <v>0.12474695842741482</v>
      </c>
      <c r="K5" s="16">
        <f t="shared" ref="K5:K42" si="5">J5/$A$7</f>
        <v>6.2373479213707408E-2</v>
      </c>
    </row>
    <row r="6" spans="1:11" ht="45" x14ac:dyDescent="0.25">
      <c r="A6" s="13" t="s">
        <v>9</v>
      </c>
      <c r="B6" s="13" t="s">
        <v>10</v>
      </c>
      <c r="C6" s="14" t="s">
        <v>7</v>
      </c>
      <c r="D6" s="19"/>
      <c r="E6" s="3">
        <f t="shared" si="0"/>
        <v>243.14999999999998</v>
      </c>
      <c r="F6" s="3">
        <f t="shared" ref="F6:F42" si="6">F5+5</f>
        <v>-30</v>
      </c>
      <c r="G6" s="10">
        <f t="shared" si="1"/>
        <v>141224.0454834573</v>
      </c>
      <c r="H6" s="15">
        <f t="shared" si="2"/>
        <v>4.8389573156216796</v>
      </c>
      <c r="I6" s="16">
        <f t="shared" si="3"/>
        <v>3.4264400931557408E-2</v>
      </c>
      <c r="J6" s="16">
        <f t="shared" si="4"/>
        <v>0.16580397355315404</v>
      </c>
      <c r="K6" s="16">
        <f t="shared" si="5"/>
        <v>8.2901986776577022E-2</v>
      </c>
    </row>
    <row r="7" spans="1:11" x14ac:dyDescent="0.25">
      <c r="A7" s="17">
        <v>2</v>
      </c>
      <c r="B7" s="18">
        <v>4700</v>
      </c>
      <c r="C7" s="12">
        <v>5</v>
      </c>
      <c r="D7" s="20"/>
      <c r="E7" s="3">
        <f t="shared" si="0"/>
        <v>248.14999999999998</v>
      </c>
      <c r="F7" s="3">
        <f t="shared" si="6"/>
        <v>-25</v>
      </c>
      <c r="G7" s="10">
        <f t="shared" si="1"/>
        <v>105756.77527404635</v>
      </c>
      <c r="H7" s="15">
        <f t="shared" si="2"/>
        <v>4.7872470933385856</v>
      </c>
      <c r="I7" s="16">
        <f t="shared" si="3"/>
        <v>4.5266575885407306E-2</v>
      </c>
      <c r="J7" s="16">
        <f t="shared" si="4"/>
        <v>0.21670228383280665</v>
      </c>
      <c r="K7" s="16">
        <f t="shared" si="5"/>
        <v>0.10835114191640333</v>
      </c>
    </row>
    <row r="8" spans="1:11" x14ac:dyDescent="0.25">
      <c r="D8" s="20"/>
      <c r="E8" s="3">
        <f t="shared" si="0"/>
        <v>253.14999999999998</v>
      </c>
      <c r="F8" s="3">
        <f t="shared" si="6"/>
        <v>-20</v>
      </c>
      <c r="G8" s="10">
        <f t="shared" si="1"/>
        <v>80106.776243230313</v>
      </c>
      <c r="H8" s="15">
        <f t="shared" si="2"/>
        <v>4.7228995011837176</v>
      </c>
      <c r="I8" s="16">
        <f t="shared" si="3"/>
        <v>5.8957552939634637E-2</v>
      </c>
      <c r="J8" s="16">
        <f t="shared" si="4"/>
        <v>0.27845059736961303</v>
      </c>
      <c r="K8" s="16">
        <f t="shared" si="5"/>
        <v>0.13922529868480651</v>
      </c>
    </row>
    <row r="9" spans="1:11" x14ac:dyDescent="0.25">
      <c r="D9" s="20"/>
      <c r="E9" s="3">
        <f t="shared" si="0"/>
        <v>258.14999999999998</v>
      </c>
      <c r="F9" s="3">
        <f t="shared" si="6"/>
        <v>-15</v>
      </c>
      <c r="G9" s="10">
        <f t="shared" si="1"/>
        <v>61334.315180760699</v>
      </c>
      <c r="H9" s="15">
        <f t="shared" si="2"/>
        <v>4.6441244232537038</v>
      </c>
      <c r="I9" s="16">
        <f t="shared" si="3"/>
        <v>7.5718207818361194E-2</v>
      </c>
      <c r="J9" s="16">
        <f t="shared" si="4"/>
        <v>0.35164477821425077</v>
      </c>
      <c r="K9" s="16">
        <f t="shared" si="5"/>
        <v>0.17582238910712539</v>
      </c>
    </row>
    <row r="10" spans="1:11" x14ac:dyDescent="0.25">
      <c r="E10" s="3">
        <f t="shared" si="0"/>
        <v>263.14999999999998</v>
      </c>
      <c r="F10" s="3">
        <f t="shared" si="6"/>
        <v>-10</v>
      </c>
      <c r="G10" s="10">
        <f t="shared" si="1"/>
        <v>47439.993036078173</v>
      </c>
      <c r="H10" s="15">
        <f t="shared" si="2"/>
        <v>4.5492903118775025</v>
      </c>
      <c r="I10" s="16">
        <f t="shared" si="3"/>
        <v>9.589567832393571E-2</v>
      </c>
      <c r="J10" s="16">
        <f t="shared" si="4"/>
        <v>0.43625728035000211</v>
      </c>
      <c r="K10" s="16">
        <f t="shared" si="5"/>
        <v>0.21812864017500105</v>
      </c>
    </row>
    <row r="11" spans="1:11" x14ac:dyDescent="0.25">
      <c r="E11" s="3">
        <f t="shared" si="0"/>
        <v>268.14999999999998</v>
      </c>
      <c r="F11" s="3">
        <f t="shared" si="6"/>
        <v>-5</v>
      </c>
      <c r="G11" s="10">
        <f t="shared" si="1"/>
        <v>37046.401547950365</v>
      </c>
      <c r="H11" s="15">
        <f t="shared" si="2"/>
        <v>4.4370772299258503</v>
      </c>
      <c r="I11" s="16">
        <f t="shared" si="3"/>
        <v>0.11977080214343616</v>
      </c>
      <c r="J11" s="16">
        <f t="shared" si="4"/>
        <v>0.53143229900059474</v>
      </c>
      <c r="K11" s="16">
        <f t="shared" si="5"/>
        <v>0.26571614950029737</v>
      </c>
    </row>
    <row r="12" spans="1:11" x14ac:dyDescent="0.25">
      <c r="E12" s="3">
        <f t="shared" si="0"/>
        <v>273.14999999999998</v>
      </c>
      <c r="F12" s="3">
        <f t="shared" si="6"/>
        <v>0</v>
      </c>
      <c r="G12" s="10">
        <f t="shared" si="1"/>
        <v>29193.038277787306</v>
      </c>
      <c r="H12" s="15">
        <f t="shared" si="2"/>
        <v>4.3066422724515281</v>
      </c>
      <c r="I12" s="16">
        <f t="shared" si="3"/>
        <v>0.14752292075499418</v>
      </c>
      <c r="J12" s="16">
        <f t="shared" si="4"/>
        <v>0.63532844667897492</v>
      </c>
      <c r="K12" s="16">
        <f t="shared" si="5"/>
        <v>0.31766422333948746</v>
      </c>
    </row>
    <row r="13" spans="1:11" x14ac:dyDescent="0.25">
      <c r="E13" s="3">
        <f t="shared" si="0"/>
        <v>278.14999999999998</v>
      </c>
      <c r="F13" s="3">
        <f t="shared" si="6"/>
        <v>5</v>
      </c>
      <c r="G13" s="10">
        <f t="shared" si="1"/>
        <v>23202.371787983207</v>
      </c>
      <c r="H13" s="15">
        <f t="shared" si="2"/>
        <v>4.1577776907796489</v>
      </c>
      <c r="I13" s="16">
        <f t="shared" si="3"/>
        <v>0.17919623600433007</v>
      </c>
      <c r="J13" s="16">
        <f t="shared" si="4"/>
        <v>0.74505811233048835</v>
      </c>
      <c r="K13" s="16">
        <f t="shared" si="5"/>
        <v>0.37252905616524418</v>
      </c>
    </row>
    <row r="14" spans="1:11" x14ac:dyDescent="0.25">
      <c r="E14" s="3">
        <f t="shared" si="0"/>
        <v>283.14999999999998</v>
      </c>
      <c r="F14" s="3">
        <f t="shared" si="6"/>
        <v>10</v>
      </c>
      <c r="G14" s="10">
        <f t="shared" si="1"/>
        <v>18591.234339241812</v>
      </c>
      <c r="H14" s="15">
        <f t="shared" si="2"/>
        <v>3.9910367283366148</v>
      </c>
      <c r="I14" s="16">
        <f t="shared" si="3"/>
        <v>0.21467303652412448</v>
      </c>
      <c r="J14" s="16">
        <f t="shared" si="4"/>
        <v>0.85676797335132837</v>
      </c>
      <c r="K14" s="16">
        <f t="shared" si="5"/>
        <v>0.42838398667566419</v>
      </c>
    </row>
    <row r="15" spans="1:11" x14ac:dyDescent="0.25">
      <c r="E15" s="3">
        <f t="shared" si="0"/>
        <v>288.14999999999998</v>
      </c>
      <c r="F15" s="3">
        <f t="shared" si="6"/>
        <v>15</v>
      </c>
      <c r="G15" s="10">
        <f t="shared" si="1"/>
        <v>15011.477719012493</v>
      </c>
      <c r="H15" s="15">
        <f t="shared" si="2"/>
        <v>3.8078012042022942</v>
      </c>
      <c r="I15" s="16">
        <f t="shared" si="3"/>
        <v>0.25365931825483096</v>
      </c>
      <c r="J15" s="16">
        <f t="shared" si="4"/>
        <v>0.9658842575078781</v>
      </c>
      <c r="K15" s="16">
        <f t="shared" si="5"/>
        <v>0.48294212875393905</v>
      </c>
    </row>
    <row r="16" spans="1:11" x14ac:dyDescent="0.25">
      <c r="E16" s="3">
        <f>E17-5</f>
        <v>293.14999999999998</v>
      </c>
      <c r="F16" s="3">
        <f t="shared" si="6"/>
        <v>20</v>
      </c>
      <c r="G16" s="10">
        <f t="shared" si="1"/>
        <v>12209.761303736259</v>
      </c>
      <c r="H16" s="15">
        <f t="shared" si="2"/>
        <v>3.6102701523759761</v>
      </c>
      <c r="I16" s="16">
        <f t="shared" si="3"/>
        <v>0.29568720162213263</v>
      </c>
      <c r="J16" s="16">
        <f t="shared" si="4"/>
        <v>1.0675106784559627</v>
      </c>
      <c r="K16" s="16">
        <f t="shared" si="5"/>
        <v>0.53375533922798135</v>
      </c>
    </row>
    <row r="17" spans="5:11" x14ac:dyDescent="0.25">
      <c r="E17" s="3">
        <v>298.14999999999998</v>
      </c>
      <c r="F17" s="3">
        <f t="shared" si="6"/>
        <v>25</v>
      </c>
      <c r="G17" s="10">
        <f>$D$4</f>
        <v>10000</v>
      </c>
      <c r="H17" s="15">
        <f t="shared" si="2"/>
        <v>3.4013605442176869</v>
      </c>
      <c r="I17" s="16">
        <f t="shared" si="3"/>
        <v>0.3401360544217687</v>
      </c>
      <c r="J17" s="16">
        <f t="shared" si="4"/>
        <v>1.1569253551760839</v>
      </c>
      <c r="K17" s="16">
        <f t="shared" si="5"/>
        <v>0.57846267758804193</v>
      </c>
    </row>
    <row r="18" spans="5:11" x14ac:dyDescent="0.25">
      <c r="E18" s="3">
        <f>E17+5</f>
        <v>303.14999999999998</v>
      </c>
      <c r="F18" s="3">
        <f t="shared" si="6"/>
        <v>30</v>
      </c>
      <c r="G18" s="10">
        <f t="shared" ref="G18:G42" si="7">$G$17*EXP($A$4*(1/E18-1/$E$17))</f>
        <v>8244.2856938551231</v>
      </c>
      <c r="H18" s="15">
        <f t="shared" si="2"/>
        <v>3.1845270912742714</v>
      </c>
      <c r="I18" s="16">
        <f t="shared" si="3"/>
        <v>0.38627083164377213</v>
      </c>
      <c r="J18" s="16">
        <f t="shared" si="4"/>
        <v>1.2300899279386353</v>
      </c>
      <c r="K18" s="16">
        <f t="shared" si="5"/>
        <v>0.61504496396931763</v>
      </c>
    </row>
    <row r="19" spans="5:11" x14ac:dyDescent="0.25">
      <c r="E19" s="3">
        <f t="shared" ref="E19:E42" si="8">E18+5</f>
        <v>308.14999999999998</v>
      </c>
      <c r="F19" s="3">
        <f t="shared" si="6"/>
        <v>35</v>
      </c>
      <c r="G19" s="10">
        <f t="shared" si="7"/>
        <v>6839.5423875135493</v>
      </c>
      <c r="H19" s="15">
        <f t="shared" si="2"/>
        <v>2.9635240973308994</v>
      </c>
      <c r="I19" s="16">
        <f t="shared" si="3"/>
        <v>0.43329274524874473</v>
      </c>
      <c r="J19" s="16">
        <f t="shared" si="4"/>
        <v>1.2840734917433134</v>
      </c>
      <c r="K19" s="16">
        <f t="shared" si="5"/>
        <v>0.64203674587165671</v>
      </c>
    </row>
    <row r="20" spans="5:11" x14ac:dyDescent="0.25">
      <c r="E20" s="3">
        <f t="shared" si="8"/>
        <v>313.14999999999998</v>
      </c>
      <c r="F20" s="3">
        <f t="shared" si="6"/>
        <v>40</v>
      </c>
      <c r="G20" s="10">
        <f t="shared" si="7"/>
        <v>5708.1016791555876</v>
      </c>
      <c r="H20" s="15">
        <f t="shared" si="2"/>
        <v>2.7421435027807526</v>
      </c>
      <c r="I20" s="16">
        <f t="shared" si="3"/>
        <v>0.48039499940835045</v>
      </c>
      <c r="J20" s="16">
        <f t="shared" si="4"/>
        <v>1.3173120263959717</v>
      </c>
      <c r="K20" s="16">
        <f t="shared" si="5"/>
        <v>0.65865601319798583</v>
      </c>
    </row>
    <row r="21" spans="5:11" x14ac:dyDescent="0.25">
      <c r="E21" s="3">
        <f t="shared" si="8"/>
        <v>318.14999999999998</v>
      </c>
      <c r="F21" s="3">
        <f t="shared" si="6"/>
        <v>45</v>
      </c>
      <c r="G21" s="10">
        <f t="shared" si="7"/>
        <v>4790.985499911827</v>
      </c>
      <c r="H21" s="15">
        <f t="shared" si="2"/>
        <v>2.5239662940989298</v>
      </c>
      <c r="I21" s="16">
        <f t="shared" si="3"/>
        <v>0.52681568210661056</v>
      </c>
      <c r="J21" s="16">
        <f t="shared" si="4"/>
        <v>1.3296650248398216</v>
      </c>
      <c r="K21" s="16">
        <f t="shared" si="5"/>
        <v>0.66483251241991081</v>
      </c>
    </row>
    <row r="22" spans="5:11" x14ac:dyDescent="0.25">
      <c r="E22" s="3">
        <f t="shared" si="8"/>
        <v>323.14999999999998</v>
      </c>
      <c r="F22" s="3">
        <f t="shared" si="6"/>
        <v>50</v>
      </c>
      <c r="G22" s="10">
        <f t="shared" si="7"/>
        <v>4043.0762296139801</v>
      </c>
      <c r="H22" s="15">
        <f t="shared" si="2"/>
        <v>2.3121588577253478</v>
      </c>
      <c r="I22" s="16">
        <f t="shared" si="3"/>
        <v>0.57188109410098975</v>
      </c>
      <c r="J22" s="16">
        <f t="shared" si="4"/>
        <v>1.3222799372912664</v>
      </c>
      <c r="K22" s="16">
        <f t="shared" si="5"/>
        <v>0.66113996864563318</v>
      </c>
    </row>
    <row r="23" spans="5:11" x14ac:dyDescent="0.25">
      <c r="E23" s="3">
        <f t="shared" si="8"/>
        <v>328.15</v>
      </c>
      <c r="F23" s="3">
        <f t="shared" si="6"/>
        <v>55</v>
      </c>
      <c r="G23" s="10">
        <f t="shared" si="7"/>
        <v>3429.6146141358909</v>
      </c>
      <c r="H23" s="15">
        <f t="shared" si="2"/>
        <v>2.1093340686607869</v>
      </c>
      <c r="I23" s="16">
        <f t="shared" si="3"/>
        <v>0.6150353045402579</v>
      </c>
      <c r="J23" s="16">
        <f t="shared" si="4"/>
        <v>1.2973149212959283</v>
      </c>
      <c r="K23" s="16">
        <f t="shared" si="5"/>
        <v>0.64865746064796415</v>
      </c>
    </row>
    <row r="24" spans="5:11" x14ac:dyDescent="0.25">
      <c r="E24" s="3">
        <f t="shared" si="8"/>
        <v>333.15</v>
      </c>
      <c r="F24" s="3">
        <f t="shared" si="6"/>
        <v>60</v>
      </c>
      <c r="G24" s="10">
        <f t="shared" si="7"/>
        <v>2923.6399695479049</v>
      </c>
      <c r="H24" s="15">
        <f t="shared" si="2"/>
        <v>1.9174829748166098</v>
      </c>
      <c r="I24" s="16">
        <f t="shared" si="3"/>
        <v>0.65585468620923204</v>
      </c>
      <c r="J24" s="16">
        <f t="shared" si="4"/>
        <v>1.2575901947598924</v>
      </c>
      <c r="K24" s="16">
        <f t="shared" si="5"/>
        <v>0.62879509737994621</v>
      </c>
    </row>
    <row r="25" spans="5:11" x14ac:dyDescent="0.25">
      <c r="E25" s="3">
        <f t="shared" si="8"/>
        <v>338.15</v>
      </c>
      <c r="F25" s="3">
        <f t="shared" si="6"/>
        <v>65</v>
      </c>
      <c r="G25" s="10">
        <f t="shared" si="7"/>
        <v>2504.1046814741817</v>
      </c>
      <c r="H25" s="15">
        <f t="shared" si="2"/>
        <v>1.7379707765169263</v>
      </c>
      <c r="I25" s="16">
        <f t="shared" si="3"/>
        <v>0.69404877095384543</v>
      </c>
      <c r="J25" s="16">
        <f t="shared" si="4"/>
        <v>1.2062364813952731</v>
      </c>
      <c r="K25" s="16">
        <f t="shared" si="5"/>
        <v>0.60311824069763653</v>
      </c>
    </row>
    <row r="26" spans="5:11" x14ac:dyDescent="0.25">
      <c r="E26" s="3">
        <f t="shared" si="8"/>
        <v>343.15</v>
      </c>
      <c r="F26" s="3">
        <f t="shared" si="6"/>
        <v>70</v>
      </c>
      <c r="G26" s="10">
        <f t="shared" si="7"/>
        <v>2154.4750942954865</v>
      </c>
      <c r="H26" s="15">
        <f t="shared" si="2"/>
        <v>1.5715828452630236</v>
      </c>
      <c r="I26" s="16">
        <f t="shared" si="3"/>
        <v>0.72945045845467582</v>
      </c>
      <c r="J26" s="16">
        <f t="shared" si="4"/>
        <v>1.1463918269766165</v>
      </c>
      <c r="K26" s="16">
        <f t="shared" si="5"/>
        <v>0.57319591348830823</v>
      </c>
    </row>
    <row r="27" spans="5:11" x14ac:dyDescent="0.25">
      <c r="E27" s="3">
        <f t="shared" si="8"/>
        <v>348.15</v>
      </c>
      <c r="F27" s="3">
        <f t="shared" si="6"/>
        <v>75</v>
      </c>
      <c r="G27" s="10">
        <f t="shared" si="7"/>
        <v>1861.6859459206441</v>
      </c>
      <c r="H27" s="15">
        <f t="shared" si="2"/>
        <v>1.4186033599170054</v>
      </c>
      <c r="I27" s="16">
        <f t="shared" si="3"/>
        <v>0.76199928512404125</v>
      </c>
      <c r="J27" s="16">
        <f t="shared" si="4"/>
        <v>1.0809747461313208</v>
      </c>
      <c r="K27" s="16">
        <f t="shared" si="5"/>
        <v>0.54048737306566041</v>
      </c>
    </row>
    <row r="28" spans="5:11" x14ac:dyDescent="0.25">
      <c r="E28" s="3">
        <f t="shared" si="8"/>
        <v>353.15</v>
      </c>
      <c r="F28" s="3">
        <f t="shared" si="6"/>
        <v>80</v>
      </c>
      <c r="G28" s="10">
        <f t="shared" si="7"/>
        <v>1615.3536832698564</v>
      </c>
      <c r="H28" s="15">
        <f t="shared" si="2"/>
        <v>1.2789099108963016</v>
      </c>
      <c r="I28" s="16">
        <f t="shared" si="3"/>
        <v>0.7917212955539783</v>
      </c>
      <c r="J28" s="16">
        <f t="shared" si="4"/>
        <v>1.0125402115516429</v>
      </c>
      <c r="K28" s="16">
        <f t="shared" si="5"/>
        <v>0.50627010577582143</v>
      </c>
    </row>
    <row r="29" spans="5:11" x14ac:dyDescent="0.25">
      <c r="E29" s="3">
        <f t="shared" si="8"/>
        <v>358.15</v>
      </c>
      <c r="F29" s="3">
        <f t="shared" si="6"/>
        <v>85</v>
      </c>
      <c r="G29" s="10">
        <f t="shared" si="7"/>
        <v>1407.1806846833488</v>
      </c>
      <c r="H29" s="15">
        <f t="shared" si="2"/>
        <v>1.152070617635828</v>
      </c>
      <c r="I29" s="16">
        <f t="shared" si="3"/>
        <v>0.81870837922641959</v>
      </c>
      <c r="J29" s="16">
        <f t="shared" si="4"/>
        <v>0.94320986811900875</v>
      </c>
      <c r="K29" s="16">
        <f t="shared" si="5"/>
        <v>0.47160493405950438</v>
      </c>
    </row>
    <row r="30" spans="5:11" x14ac:dyDescent="0.25">
      <c r="E30" s="3">
        <f t="shared" si="8"/>
        <v>363.15</v>
      </c>
      <c r="F30" s="3">
        <f t="shared" si="6"/>
        <v>90</v>
      </c>
      <c r="G30" s="10">
        <f t="shared" si="7"/>
        <v>1230.5012223572637</v>
      </c>
      <c r="H30" s="15">
        <f t="shared" si="2"/>
        <v>1.0374344226744485</v>
      </c>
      <c r="I30" s="16">
        <f t="shared" si="3"/>
        <v>0.84309905900543658</v>
      </c>
      <c r="J30" s="16">
        <f t="shared" si="4"/>
        <v>0.8746599855366759</v>
      </c>
      <c r="K30" s="16">
        <f t="shared" si="5"/>
        <v>0.43732999276833795</v>
      </c>
    </row>
    <row r="31" spans="5:11" x14ac:dyDescent="0.25">
      <c r="E31" s="3">
        <f t="shared" si="8"/>
        <v>368.15</v>
      </c>
      <c r="F31" s="3">
        <f t="shared" si="6"/>
        <v>95</v>
      </c>
      <c r="G31" s="10">
        <f t="shared" si="7"/>
        <v>1079.9333500804635</v>
      </c>
      <c r="H31" s="15">
        <f t="shared" si="2"/>
        <v>0.93420917220907873</v>
      </c>
      <c r="I31" s="16">
        <f t="shared" si="3"/>
        <v>0.86506187825338743</v>
      </c>
      <c r="J31" s="16">
        <f t="shared" si="4"/>
        <v>0.80814874119272795</v>
      </c>
      <c r="K31" s="16">
        <f t="shared" si="5"/>
        <v>0.40407437059636397</v>
      </c>
    </row>
    <row r="32" spans="5:11" x14ac:dyDescent="0.25">
      <c r="E32" s="3">
        <f t="shared" si="8"/>
        <v>373.15</v>
      </c>
      <c r="F32" s="3">
        <f t="shared" si="6"/>
        <v>100</v>
      </c>
      <c r="G32" s="10">
        <f t="shared" si="7"/>
        <v>951.11045031730498</v>
      </c>
      <c r="H32" s="15">
        <f t="shared" si="2"/>
        <v>0.84152527072258965</v>
      </c>
      <c r="I32" s="16">
        <f t="shared" si="3"/>
        <v>0.88478185729306613</v>
      </c>
      <c r="J32" s="16">
        <f t="shared" si="4"/>
        <v>0.74456629198898305</v>
      </c>
      <c r="K32" s="16">
        <f t="shared" si="5"/>
        <v>0.37228314599449153</v>
      </c>
    </row>
    <row r="33" spans="5:11" x14ac:dyDescent="0.25">
      <c r="E33" s="3">
        <f t="shared" si="8"/>
        <v>378.15</v>
      </c>
      <c r="F33" s="3">
        <f t="shared" si="6"/>
        <v>105</v>
      </c>
      <c r="G33" s="10">
        <f t="shared" si="7"/>
        <v>840.47305148878399</v>
      </c>
      <c r="H33" s="15">
        <f t="shared" si="2"/>
        <v>0.7584849196793223</v>
      </c>
      <c r="I33" s="16">
        <f t="shared" si="3"/>
        <v>0.9024500170895059</v>
      </c>
      <c r="J33" s="16">
        <f t="shared" si="4"/>
        <v>0.68449472872673689</v>
      </c>
      <c r="K33" s="16">
        <f t="shared" si="5"/>
        <v>0.34224736436336844</v>
      </c>
    </row>
    <row r="34" spans="5:11" x14ac:dyDescent="0.25">
      <c r="E34" s="3">
        <f t="shared" si="8"/>
        <v>383.15</v>
      </c>
      <c r="F34" s="3">
        <f t="shared" si="6"/>
        <v>110</v>
      </c>
      <c r="G34" s="10">
        <f t="shared" si="7"/>
        <v>745.10651238273635</v>
      </c>
      <c r="H34" s="15">
        <f t="shared" si="2"/>
        <v>0.6841982894992843</v>
      </c>
      <c r="I34" s="16">
        <f t="shared" si="3"/>
        <v>0.91825568308525862</v>
      </c>
      <c r="J34" s="16">
        <f t="shared" si="4"/>
        <v>0.62826896768993079</v>
      </c>
      <c r="K34" s="16">
        <f t="shared" si="5"/>
        <v>0.3141344838449654</v>
      </c>
    </row>
    <row r="35" spans="5:11" x14ac:dyDescent="0.25">
      <c r="E35" s="3">
        <f t="shared" si="8"/>
        <v>388.15</v>
      </c>
      <c r="F35" s="3">
        <f t="shared" si="6"/>
        <v>115</v>
      </c>
      <c r="G35" s="10">
        <f t="shared" si="7"/>
        <v>662.61380943120162</v>
      </c>
      <c r="H35" s="15">
        <f t="shared" si="2"/>
        <v>0.61780862185700014</v>
      </c>
      <c r="I35" s="16">
        <f t="shared" si="3"/>
        <v>0.9323811442857447</v>
      </c>
      <c r="J35" s="16">
        <f t="shared" si="4"/>
        <v>0.57603310979662881</v>
      </c>
      <c r="K35" s="16">
        <f t="shared" si="5"/>
        <v>0.2880165548983144</v>
      </c>
    </row>
    <row r="36" spans="5:11" x14ac:dyDescent="0.25">
      <c r="E36" s="3">
        <f t="shared" si="8"/>
        <v>393.15</v>
      </c>
      <c r="F36" s="3">
        <f t="shared" si="6"/>
        <v>120</v>
      </c>
      <c r="G36" s="10">
        <f t="shared" si="7"/>
        <v>591.01533490277723</v>
      </c>
      <c r="H36" s="15">
        <f t="shared" si="2"/>
        <v>0.55850843126845451</v>
      </c>
      <c r="I36" s="16">
        <f t="shared" si="3"/>
        <v>0.94499820611309493</v>
      </c>
      <c r="J36" s="16">
        <f t="shared" si="4"/>
        <v>0.52778946564772822</v>
      </c>
      <c r="K36" s="16">
        <f t="shared" si="5"/>
        <v>0.26389473282386411</v>
      </c>
    </row>
    <row r="37" spans="5:11" x14ac:dyDescent="0.25">
      <c r="E37" s="3">
        <f t="shared" si="8"/>
        <v>398.15</v>
      </c>
      <c r="F37" s="3">
        <f t="shared" si="6"/>
        <v>125</v>
      </c>
      <c r="G37" s="10">
        <f t="shared" si="7"/>
        <v>528.6695885133164</v>
      </c>
      <c r="H37" s="15">
        <f t="shared" si="2"/>
        <v>0.5055488586185789</v>
      </c>
      <c r="I37" s="16">
        <f t="shared" si="3"/>
        <v>0.95626620029391929</v>
      </c>
      <c r="J37" s="16">
        <f t="shared" si="4"/>
        <v>0.48343928609411629</v>
      </c>
      <c r="K37" s="16">
        <f t="shared" si="5"/>
        <v>0.24171964304705815</v>
      </c>
    </row>
    <row r="38" spans="5:11" x14ac:dyDescent="0.25">
      <c r="E38" s="3">
        <f t="shared" si="8"/>
        <v>403.15</v>
      </c>
      <c r="F38" s="3">
        <f t="shared" si="6"/>
        <v>130</v>
      </c>
      <c r="G38" s="10">
        <f t="shared" si="7"/>
        <v>474.21011236437147</v>
      </c>
      <c r="H38" s="15">
        <f t="shared" si="2"/>
        <v>0.45824396580957516</v>
      </c>
      <c r="I38" s="16">
        <f t="shared" si="3"/>
        <v>0.96633107110434557</v>
      </c>
      <c r="J38" s="16">
        <f t="shared" si="4"/>
        <v>0.44281538230786988</v>
      </c>
      <c r="K38" s="16">
        <f t="shared" si="5"/>
        <v>0.22140769115393494</v>
      </c>
    </row>
    <row r="39" spans="5:11" x14ac:dyDescent="0.25">
      <c r="E39" s="3">
        <f t="shared" si="8"/>
        <v>408.15</v>
      </c>
      <c r="F39" s="3">
        <f t="shared" si="6"/>
        <v>135</v>
      </c>
      <c r="G39" s="10">
        <f t="shared" si="7"/>
        <v>426.4951158741444</v>
      </c>
      <c r="H39" s="15">
        <f t="shared" si="2"/>
        <v>0.41597144465573199</v>
      </c>
      <c r="I39" s="16">
        <f t="shared" si="3"/>
        <v>0.97532522454133364</v>
      </c>
      <c r="J39" s="16">
        <f t="shared" si="4"/>
        <v>0.40570744266163472</v>
      </c>
      <c r="K39" s="16">
        <f t="shared" si="5"/>
        <v>0.20285372133081736</v>
      </c>
    </row>
    <row r="40" spans="5:11" x14ac:dyDescent="0.25">
      <c r="E40" s="3">
        <f t="shared" si="8"/>
        <v>413.15</v>
      </c>
      <c r="F40" s="3">
        <f t="shared" si="6"/>
        <v>140</v>
      </c>
      <c r="G40" s="10">
        <f t="shared" si="7"/>
        <v>384.56706158657425</v>
      </c>
      <c r="H40" s="15">
        <f t="shared" si="2"/>
        <v>0.37817090120803221</v>
      </c>
      <c r="I40" s="16">
        <f t="shared" si="3"/>
        <v>0.98336789335999297</v>
      </c>
      <c r="J40" s="16">
        <f t="shared" si="4"/>
        <v>0.3718811224509927</v>
      </c>
      <c r="K40" s="16">
        <f t="shared" si="5"/>
        <v>0.18594056122549635</v>
      </c>
    </row>
    <row r="41" spans="5:11" x14ac:dyDescent="0.25">
      <c r="E41" s="3">
        <f t="shared" si="8"/>
        <v>418.15</v>
      </c>
      <c r="F41" s="3">
        <f t="shared" si="6"/>
        <v>145</v>
      </c>
      <c r="G41" s="10">
        <f t="shared" si="7"/>
        <v>347.62010543715212</v>
      </c>
      <c r="H41" s="15">
        <f t="shared" si="2"/>
        <v>0.34434059831751768</v>
      </c>
      <c r="I41" s="16">
        <f t="shared" si="3"/>
        <v>0.99056583014520894</v>
      </c>
      <c r="J41" s="16">
        <f t="shared" si="4"/>
        <v>0.3410920306250898</v>
      </c>
      <c r="K41" s="16">
        <f t="shared" si="5"/>
        <v>0.1705460153125449</v>
      </c>
    </row>
    <row r="42" spans="5:11" x14ac:dyDescent="0.25">
      <c r="E42" s="3">
        <f t="shared" si="8"/>
        <v>423.15</v>
      </c>
      <c r="F42" s="3">
        <f t="shared" si="6"/>
        <v>150</v>
      </c>
      <c r="G42" s="10">
        <f t="shared" si="7"/>
        <v>314.97375790700306</v>
      </c>
      <c r="H42" s="15">
        <f t="shared" si="2"/>
        <v>0.31403330616674774</v>
      </c>
      <c r="I42" s="16">
        <f t="shared" si="3"/>
        <v>0.99701419017728787</v>
      </c>
      <c r="J42" s="16">
        <f t="shared" si="4"/>
        <v>0.31309566243653636</v>
      </c>
      <c r="K42" s="16">
        <f t="shared" si="5"/>
        <v>0.15654783121826818</v>
      </c>
    </row>
  </sheetData>
  <conditionalFormatting sqref="F4:F42">
    <cfRule type="cellIs" dxfId="0" priority="1" operator="between">
      <formula>$B$4</formula>
      <formula>$C$4</formula>
    </cfRule>
  </conditionalFormatting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Calc. Sheet</vt:lpstr>
    </vt:vector>
  </TitlesOfParts>
  <Company>maxon motor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Baumgartner Michael</dc:creator>
  <cp:lastModifiedBy>Braun Jan</cp:lastModifiedBy>
  <dcterms:created xsi:type="dcterms:W3CDTF">2015-06-22T07:46:33Z</dcterms:created>
  <dcterms:modified xsi:type="dcterms:W3CDTF">2018-08-10T11:23:23Z</dcterms:modified>
</cp:coreProperties>
</file>